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<sst xmlns="http://schemas.openxmlformats.org/spreadsheetml/2006/main" count="172" uniqueCount="123">
  <si>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</si>
  <si>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</si>
  <si>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</si>
  <si>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</si>
  <si>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</si>
  <si>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</si>
  <si>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</si>
  <si>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</si>
  <si>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</si>
  <si>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</si>
  <si>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</si>
  <si>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</si>
  <si>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</si>
  <si>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</si>
  <si>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</si>
  <si>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</si>
  <si>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</si>
  <si>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</si>
  <si>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</si>
  <si>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</si>
  <si>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</si>
  <si>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</si>
  <si>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</si>
  <si>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</si>
  <si>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</si>
  <si>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</si>
  <si>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</si>
  <si>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</si>
  <si>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</si>
  <si>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</si>
  <si>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</si>
  <si>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</si>
  <si>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</si>
  <si>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</si>
  <si>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</si>
  <si>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</si>
  <si>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</si>
  <si>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</si>
  <si>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</si>
  <si>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</si>
  <si>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</si>
  <si>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</si>
  <si>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</si>
  <si>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</si>
  <si>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</si>
  <si>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</si>
  <si>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</si>
  <si>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</si>
  <si>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</si>
  <si>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</si>
  <si>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</si>
  <si>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</si>
  <si>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</si>
  <si>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</si>
  <si>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</si>
  <si>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</si>
  <si>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</si>
  <si>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</si>
  <si>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</si>
  <si>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</si>
  <si>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</si>
  <si>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</si>
  <si>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</si>
  <si>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</si>
  <si>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</si>
  <si>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</si>
  <si>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</si>
  <si>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</si>
  <si>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</si>
  <si>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</si>
  <si>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</si>
  <si>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</si>
  <si>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</si>
  <si>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</si>
  <si>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</si>
  <si>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</si>
  <si>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</si>
  <si>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</si>
  <si>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</si>
  <si>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</si>
  <si>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</si>
  <si>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</si>
  <si>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</si>
  <si>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</si>
  <si>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</si>
  <si>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</si>
  <si>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</si>
  <si>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</si>
  <si>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</si>
  <si>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</si>
  <si>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</si>
  <si>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</si>
  <si>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</si>
  <si>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</si>
  <si>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</si>
  <si>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</si>
  <si>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</si>
  <si>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</si>
  <si>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</si>
  <si>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</si>
  <si>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</si>
  <si>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</si>
  <si>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</si>
  <si>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</si>
  <si>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</si>
  <si>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</si>
  <si>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</si>
  <si>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</si>
  <si>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</si>
  <si>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</si>
  <si>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</si>
  <si>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</si>
  <si>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</si>
  <si>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</si>
  <si>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</si>
  <si>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</si>
  <si>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</si>
  <si>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</si>
  <si>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</si>
  <si>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</si>
  <si>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</si>
  <si>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</si>
  <si>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02.07.2016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</si>
</sst>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19274673"/>
        <c:axId val="39254330"/>
      </c:bar3D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4330"/>
        <c:crosses val="autoZero"/>
        <c:auto val="1"/>
        <c:lblOffset val="100"/>
        <c:tickLblSkip val="1"/>
        <c:noMultiLvlLbl val="0"/>
      </c:catAx>
      <c:valAx>
        <c:axId val="39254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17744651"/>
        <c:axId val="25484132"/>
      </c:bar3D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28030597"/>
        <c:axId val="50948782"/>
      </c:bar3D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55885855"/>
        <c:axId val="33210648"/>
      </c:bar3D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30460377"/>
        <c:axId val="5707938"/>
      </c:bar3D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7938"/>
        <c:crosses val="autoZero"/>
        <c:auto val="1"/>
        <c:lblOffset val="100"/>
        <c:tickLblSkip val="2"/>
        <c:noMultiLvlLbl val="0"/>
      </c:catAx>
      <c:valAx>
        <c:axId val="5707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51371443"/>
        <c:axId val="59689804"/>
      </c:bar3D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337325"/>
        <c:axId val="3035926"/>
      </c:bar3D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27323335"/>
        <c:axId val="44583424"/>
      </c:bar3D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65706497"/>
        <c:axId val="54487562"/>
      </c:bar3D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" sqref="I7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</f>
        <v>232167.50000000003</v>
      </c>
      <c r="E6" s="3">
        <f>D6/D150*100</f>
        <v>33.03188350206329</v>
      </c>
      <c r="F6" s="3">
        <f>D6/B6*100</f>
        <v>85.33772113448161</v>
      </c>
      <c r="G6" s="3">
        <f aca="true" t="shared" si="0" ref="G6:G43">D6/C6*100</f>
        <v>54.20889925586587</v>
      </c>
      <c r="H6" s="51">
        <f>B6-D6</f>
        <v>39889.79999999996</v>
      </c>
      <c r="I6" s="51">
        <f aca="true" t="shared" si="1" ref="I6:I43">C6-D6</f>
        <v>196115.49999999997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</f>
        <v>105667.40000000001</v>
      </c>
      <c r="E7" s="103">
        <f>D7/D6*100</f>
        <v>45.51343318939989</v>
      </c>
      <c r="F7" s="103">
        <f>D7/B7*100</f>
        <v>86.69476979826788</v>
      </c>
      <c r="G7" s="103">
        <f>D7/C7*100</f>
        <v>56.230500169488565</v>
      </c>
      <c r="H7" s="113">
        <f>B7-D7</f>
        <v>16216.999999999985</v>
      </c>
      <c r="I7" s="113">
        <f t="shared" si="1"/>
        <v>82250.89999999998</v>
      </c>
    </row>
    <row r="8" spans="1:9" ht="18">
      <c r="A8" s="26" t="s">
        <v>3</v>
      </c>
      <c r="B8" s="46">
        <v>189226.3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</f>
        <v>174584.69999999995</v>
      </c>
      <c r="E8" s="1">
        <f>D8/D6*100</f>
        <v>75.19773439434888</v>
      </c>
      <c r="F8" s="1">
        <f>D8/B8*100</f>
        <v>92.26238635961278</v>
      </c>
      <c r="G8" s="1">
        <f t="shared" si="0"/>
        <v>58.569431994460565</v>
      </c>
      <c r="H8" s="48">
        <f>B8-D8</f>
        <v>14641.600000000035</v>
      </c>
      <c r="I8" s="48">
        <f t="shared" si="1"/>
        <v>123496.90000000002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</f>
        <v>34</v>
      </c>
      <c r="E9" s="12">
        <f>D9/D6*100</f>
        <v>0.014644599265616417</v>
      </c>
      <c r="F9" s="128">
        <f>D9/B9*100</f>
        <v>64.63878326996198</v>
      </c>
      <c r="G9" s="1">
        <f t="shared" si="0"/>
        <v>39.6732788798133</v>
      </c>
      <c r="H9" s="48">
        <f aca="true" t="shared" si="2" ref="H9:H43">B9-D9</f>
        <v>18.6</v>
      </c>
      <c r="I9" s="48">
        <f t="shared" si="1"/>
        <v>51.7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</f>
        <v>14014.500000000005</v>
      </c>
      <c r="E10" s="1">
        <f>D10/D6*100</f>
        <v>6.036374600234746</v>
      </c>
      <c r="F10" s="1">
        <f aca="true" t="shared" si="3" ref="F10:F41">D10/B10*100</f>
        <v>77.64007844614586</v>
      </c>
      <c r="G10" s="1">
        <f t="shared" si="0"/>
        <v>51.686557696279486</v>
      </c>
      <c r="H10" s="48">
        <f t="shared" si="2"/>
        <v>4036.099999999993</v>
      </c>
      <c r="I10" s="48">
        <f t="shared" si="1"/>
        <v>13099.899999999996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</f>
        <v>30511.000000000004</v>
      </c>
      <c r="E11" s="1">
        <f>D11/D6*100</f>
        <v>13.141804946859487</v>
      </c>
      <c r="F11" s="1">
        <f t="shared" si="3"/>
        <v>67.11614606247251</v>
      </c>
      <c r="G11" s="1">
        <f t="shared" si="0"/>
        <v>42.58053891714163</v>
      </c>
      <c r="H11" s="48">
        <f t="shared" si="2"/>
        <v>14948.999999999996</v>
      </c>
      <c r="I11" s="48">
        <f t="shared" si="1"/>
        <v>41143.8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</f>
        <v>6810.700000000002</v>
      </c>
      <c r="E12" s="1">
        <f>D12/D6*100</f>
        <v>2.933528594656875</v>
      </c>
      <c r="F12" s="1">
        <f t="shared" si="3"/>
        <v>83.07960672375518</v>
      </c>
      <c r="G12" s="1">
        <f t="shared" si="0"/>
        <v>46.2055630936228</v>
      </c>
      <c r="H12" s="48">
        <f t="shared" si="2"/>
        <v>1387.0999999999976</v>
      </c>
      <c r="I12" s="48">
        <f t="shared" si="1"/>
        <v>7929.299999999998</v>
      </c>
    </row>
    <row r="13" spans="1:9" ht="18.75" thickBot="1">
      <c r="A13" s="26" t="s">
        <v>34</v>
      </c>
      <c r="B13" s="47">
        <f>B6-B8-B9-B10-B11-B12</f>
        <v>11069.999999999996</v>
      </c>
      <c r="C13" s="47">
        <f>C6-C8-C9-C10-C11-C12</f>
        <v>16606.500000000015</v>
      </c>
      <c r="D13" s="47">
        <f>D6-D8-D9-D10-D11-D12</f>
        <v>6212.600000000063</v>
      </c>
      <c r="E13" s="1">
        <f>D13/D6*100</f>
        <v>2.6759128646343964</v>
      </c>
      <c r="F13" s="1">
        <f t="shared" si="3"/>
        <v>56.121047877146026</v>
      </c>
      <c r="G13" s="1">
        <f t="shared" si="0"/>
        <v>37.410652455364215</v>
      </c>
      <c r="H13" s="48">
        <f t="shared" si="2"/>
        <v>4857.399999999933</v>
      </c>
      <c r="I13" s="48">
        <f t="shared" si="1"/>
        <v>10393.89999999995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</f>
        <v>120927.90000000001</v>
      </c>
      <c r="E18" s="3">
        <f>D18/D150*100</f>
        <v>17.205148459406068</v>
      </c>
      <c r="F18" s="3">
        <f>D18/B18*100</f>
        <v>80.18650167132712</v>
      </c>
      <c r="G18" s="3">
        <f t="shared" si="0"/>
        <v>47.576068739229996</v>
      </c>
      <c r="H18" s="51">
        <f>B18-D18</f>
        <v>29880.39999999998</v>
      </c>
      <c r="I18" s="51">
        <f t="shared" si="1"/>
        <v>133250.09999999998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</f>
        <v>89069.9</v>
      </c>
      <c r="E19" s="103">
        <f>D19/D18*100</f>
        <v>73.65537646812686</v>
      </c>
      <c r="F19" s="103">
        <f t="shared" si="3"/>
        <v>80.79115006199709</v>
      </c>
      <c r="G19" s="103">
        <f t="shared" si="0"/>
        <v>46.64810935372368</v>
      </c>
      <c r="H19" s="113">
        <f t="shared" si="2"/>
        <v>21177.20000000001</v>
      </c>
      <c r="I19" s="113">
        <f t="shared" si="1"/>
        <v>101870.1</v>
      </c>
    </row>
    <row r="20" spans="1:9" ht="18">
      <c r="A20" s="26" t="s">
        <v>5</v>
      </c>
      <c r="B20" s="46">
        <v>110417.8</v>
      </c>
      <c r="C20" s="47">
        <v>186641.3</v>
      </c>
      <c r="D20" s="48">
        <f>5722.2+1+8655.9+32.9+2.4+5725.7+8251+357.7+0.1+5829.5+27.9+3957+4812.9+26.7+6036.7+16.8+6839+2416.2+22.3+6209+10229+319.3+6468+9728.3+1605.6</f>
        <v>93293.1</v>
      </c>
      <c r="E20" s="1">
        <f>D20/D18*100</f>
        <v>77.14770536824008</v>
      </c>
      <c r="F20" s="1">
        <f t="shared" si="3"/>
        <v>84.49099692259763</v>
      </c>
      <c r="G20" s="1">
        <f t="shared" si="0"/>
        <v>49.98523906552302</v>
      </c>
      <c r="H20" s="48">
        <f t="shared" si="2"/>
        <v>17124.699999999997</v>
      </c>
      <c r="I20" s="48">
        <f t="shared" si="1"/>
        <v>93348.19999999998</v>
      </c>
    </row>
    <row r="21" spans="1:9" ht="18">
      <c r="A21" s="26" t="s">
        <v>2</v>
      </c>
      <c r="B21" s="46">
        <v>13639.4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</f>
        <v>9475.500000000002</v>
      </c>
      <c r="E21" s="1">
        <f>D21/D18*100</f>
        <v>7.8356607532256835</v>
      </c>
      <c r="F21" s="1">
        <f t="shared" si="3"/>
        <v>69.47153100576273</v>
      </c>
      <c r="G21" s="1">
        <f t="shared" si="0"/>
        <v>44.984119900684114</v>
      </c>
      <c r="H21" s="48">
        <f t="shared" si="2"/>
        <v>4163.899999999998</v>
      </c>
      <c r="I21" s="48">
        <f t="shared" si="1"/>
        <v>11588.599999999997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</f>
        <v>1974.1000000000001</v>
      </c>
      <c r="E22" s="1">
        <f>D22/D18*100</f>
        <v>1.632460333802208</v>
      </c>
      <c r="F22" s="1">
        <f t="shared" si="3"/>
        <v>85.39233497707414</v>
      </c>
      <c r="G22" s="1">
        <f t="shared" si="0"/>
        <v>50.38668674545037</v>
      </c>
      <c r="H22" s="48">
        <f t="shared" si="2"/>
        <v>337.70000000000005</v>
      </c>
      <c r="I22" s="48">
        <f t="shared" si="1"/>
        <v>1943.8</v>
      </c>
    </row>
    <row r="23" spans="1:9" ht="18">
      <c r="A23" s="26" t="s">
        <v>0</v>
      </c>
      <c r="B23" s="46">
        <v>15670.1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</f>
        <v>12592.5</v>
      </c>
      <c r="E23" s="1">
        <f>D23/D18*100</f>
        <v>10.413229701334432</v>
      </c>
      <c r="F23" s="1">
        <f t="shared" si="3"/>
        <v>80.36004875527279</v>
      </c>
      <c r="G23" s="1">
        <f t="shared" si="0"/>
        <v>45.28959445267655</v>
      </c>
      <c r="H23" s="48">
        <f t="shared" si="2"/>
        <v>3077.6000000000004</v>
      </c>
      <c r="I23" s="48">
        <f t="shared" si="1"/>
        <v>15211.900000000001</v>
      </c>
    </row>
    <row r="24" spans="1:9" ht="18">
      <c r="A24" s="26" t="s">
        <v>15</v>
      </c>
      <c r="B24" s="46">
        <v>939.4</v>
      </c>
      <c r="C24" s="47">
        <v>1591.6</v>
      </c>
      <c r="D24" s="48">
        <f>73.6+22.6+5.3+2.4+2.5+128.1+0.1+11.5+121.2+11.2-0.1+27.3+71.1+31.4-0.1+0.8+24.6+83.5+19.6+26.5+24.2+67.9+2.3+4</f>
        <v>761.4999999999999</v>
      </c>
      <c r="E24" s="1">
        <f>D24/D18*100</f>
        <v>0.6297140692925287</v>
      </c>
      <c r="F24" s="1">
        <f t="shared" si="3"/>
        <v>81.0623802427081</v>
      </c>
      <c r="G24" s="1">
        <f t="shared" si="0"/>
        <v>47.84493591354611</v>
      </c>
      <c r="H24" s="48">
        <f t="shared" si="2"/>
        <v>177.9000000000001</v>
      </c>
      <c r="I24" s="48">
        <f t="shared" si="1"/>
        <v>830.1</v>
      </c>
    </row>
    <row r="25" spans="1:9" ht="18.75" thickBot="1">
      <c r="A25" s="26" t="s">
        <v>34</v>
      </c>
      <c r="B25" s="47">
        <f>B18-B20-B21-B22-B23-B24</f>
        <v>7829.799999999985</v>
      </c>
      <c r="C25" s="47">
        <f>C18-C20-C21-C22-C23-C24</f>
        <v>13158.70000000001</v>
      </c>
      <c r="D25" s="47">
        <f>D18-D20-D21-D22-D23-D24</f>
        <v>2831.2000000000025</v>
      </c>
      <c r="E25" s="1">
        <f>D25/D18*100</f>
        <v>2.341229774105068</v>
      </c>
      <c r="F25" s="1">
        <f t="shared" si="3"/>
        <v>36.15928887072477</v>
      </c>
      <c r="G25" s="1">
        <f t="shared" si="0"/>
        <v>21.515803232842153</v>
      </c>
      <c r="H25" s="48">
        <f t="shared" si="2"/>
        <v>4998.599999999982</v>
      </c>
      <c r="I25" s="48">
        <f t="shared" si="1"/>
        <v>10327.500000000007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</f>
        <v>27169.8</v>
      </c>
      <c r="E33" s="3">
        <f>D33/D150*100</f>
        <v>3.8656128371729848</v>
      </c>
      <c r="F33" s="3">
        <f>D33/B33*100</f>
        <v>87.24683940619049</v>
      </c>
      <c r="G33" s="3">
        <f t="shared" si="0"/>
        <v>54.03129741693895</v>
      </c>
      <c r="H33" s="51">
        <f t="shared" si="2"/>
        <v>3971.5</v>
      </c>
      <c r="I33" s="51">
        <f t="shared" si="1"/>
        <v>23115.499999999996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</f>
        <v>20563.5</v>
      </c>
      <c r="E34" s="1">
        <f>D34/D33*100</f>
        <v>75.68513570213989</v>
      </c>
      <c r="F34" s="1">
        <f t="shared" si="3"/>
        <v>94.2203629798991</v>
      </c>
      <c r="G34" s="1">
        <f t="shared" si="0"/>
        <v>58.725004712050854</v>
      </c>
      <c r="H34" s="48">
        <f t="shared" si="2"/>
        <v>1261.4000000000015</v>
      </c>
      <c r="I34" s="48">
        <f t="shared" si="1"/>
        <v>14453.099999999999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</f>
        <v>1239.9999999999998</v>
      </c>
      <c r="E36" s="1">
        <f>D36/D33*100</f>
        <v>4.563890790510051</v>
      </c>
      <c r="F36" s="1">
        <f t="shared" si="3"/>
        <v>66.54502522271116</v>
      </c>
      <c r="G36" s="1">
        <f t="shared" si="0"/>
        <v>36.638695189693884</v>
      </c>
      <c r="H36" s="48">
        <f t="shared" si="2"/>
        <v>623.4000000000003</v>
      </c>
      <c r="I36" s="48">
        <f t="shared" si="1"/>
        <v>2144.4000000000005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</f>
        <v>330.3000000000001</v>
      </c>
      <c r="E37" s="17">
        <f>D37/D33*100</f>
        <v>1.2156880065366698</v>
      </c>
      <c r="F37" s="17">
        <f t="shared" si="3"/>
        <v>53.87375632033928</v>
      </c>
      <c r="G37" s="17">
        <f t="shared" si="0"/>
        <v>35.54288173894331</v>
      </c>
      <c r="H37" s="57">
        <f t="shared" si="2"/>
        <v>282.7999999999999</v>
      </c>
      <c r="I37" s="57">
        <f t="shared" si="1"/>
        <v>598.9999999999998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0.09385420577258574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5010.499999999999</v>
      </c>
      <c r="E39" s="1">
        <f>D39/D33*100</f>
        <v>18.441431295040815</v>
      </c>
      <c r="F39" s="1">
        <f t="shared" si="3"/>
        <v>73.52811692885655</v>
      </c>
      <c r="G39" s="1">
        <f t="shared" si="0"/>
        <v>45.99236290870371</v>
      </c>
      <c r="H39" s="48">
        <f>B39-D39</f>
        <v>1803.8999999999987</v>
      </c>
      <c r="I39" s="48">
        <f t="shared" si="1"/>
        <v>5883.7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602.2</v>
      </c>
      <c r="C43" s="50">
        <f>829.5+61+9+3+3</f>
        <v>905.5</v>
      </c>
      <c r="D43" s="51">
        <f>22.2+3+5+12.1+5.3+62.1+8.7+22.7+11.7+44.1-0.1+8.7+8.3+9+2+12.1+30.9+11+14.3+28.5+0.1+1.2+34+0.6+0.1+2.3+3+1.5+17.9+19.5+82.4-0.1</f>
        <v>484.1</v>
      </c>
      <c r="E43" s="3">
        <f>D43/D150*100</f>
        <v>0.06887585386993801</v>
      </c>
      <c r="F43" s="3">
        <f>D43/B43*100</f>
        <v>80.38857522417801</v>
      </c>
      <c r="G43" s="3">
        <f t="shared" si="0"/>
        <v>53.462175593594694</v>
      </c>
      <c r="H43" s="51">
        <f t="shared" si="2"/>
        <v>118.10000000000002</v>
      </c>
      <c r="I43" s="51">
        <f t="shared" si="1"/>
        <v>421.4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</f>
        <v>3714.400000000001</v>
      </c>
      <c r="E45" s="3">
        <f>D45/D150*100</f>
        <v>0.528470298728564</v>
      </c>
      <c r="F45" s="3">
        <f>D45/B45*100</f>
        <v>83.05160540202131</v>
      </c>
      <c r="G45" s="3">
        <f aca="true" t="shared" si="4" ref="G45:G76">D45/C45*100</f>
        <v>47.979745788984204</v>
      </c>
      <c r="H45" s="51">
        <f>B45-D45</f>
        <v>757.9999999999986</v>
      </c>
      <c r="I45" s="51">
        <f aca="true" t="shared" si="5" ref="I45:I77">C45-D45</f>
        <v>4027.1999999999994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</f>
        <v>3275.9000000000005</v>
      </c>
      <c r="E46" s="1">
        <f>D46/D45*100</f>
        <v>88.1945940124919</v>
      </c>
      <c r="F46" s="1">
        <f aca="true" t="shared" si="6" ref="F46:F74">D46/B46*100</f>
        <v>83.86626046440185</v>
      </c>
      <c r="G46" s="1">
        <f t="shared" si="4"/>
        <v>48.50598199478797</v>
      </c>
      <c r="H46" s="48">
        <f aca="true" t="shared" si="7" ref="H46:H74">B46-D46</f>
        <v>630.1999999999994</v>
      </c>
      <c r="I46" s="48">
        <f t="shared" si="5"/>
        <v>3477.7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0.021537798836958857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</f>
        <v>28.700000000000003</v>
      </c>
      <c r="E48" s="1">
        <f>D48/D45*100</f>
        <v>0.7726685332758991</v>
      </c>
      <c r="F48" s="1">
        <f t="shared" si="6"/>
        <v>77.56756756756758</v>
      </c>
      <c r="G48" s="1">
        <f t="shared" si="4"/>
        <v>40.5940594059406</v>
      </c>
      <c r="H48" s="48">
        <f t="shared" si="7"/>
        <v>8.299999999999997</v>
      </c>
      <c r="I48" s="48">
        <f t="shared" si="5"/>
        <v>42</v>
      </c>
    </row>
    <row r="49" spans="1:9" ht="18">
      <c r="A49" s="26" t="s">
        <v>0</v>
      </c>
      <c r="B49" s="46">
        <v>328.1</v>
      </c>
      <c r="C49" s="47">
        <v>568.5</v>
      </c>
      <c r="D49" s="48">
        <f>2.2+2.5+0.8+112.4+2.2+0.1+69.1+4.4-0.1+35.2+27.4+4.8+1+22.3+2.5+1.6+0.6+4.2-0.1</f>
        <v>293.1</v>
      </c>
      <c r="E49" s="1">
        <f>D49/D45*100</f>
        <v>7.890911048890802</v>
      </c>
      <c r="F49" s="1">
        <f t="shared" si="6"/>
        <v>89.33252057299605</v>
      </c>
      <c r="G49" s="1">
        <f t="shared" si="4"/>
        <v>51.556728232189975</v>
      </c>
      <c r="H49" s="48">
        <f t="shared" si="7"/>
        <v>35</v>
      </c>
      <c r="I49" s="48">
        <f t="shared" si="5"/>
        <v>275.4</v>
      </c>
    </row>
    <row r="50" spans="1:9" ht="18.75" thickBot="1">
      <c r="A50" s="26" t="s">
        <v>34</v>
      </c>
      <c r="B50" s="47">
        <f>B45-B46-B49-B48-B47</f>
        <v>200.3999999999997</v>
      </c>
      <c r="C50" s="47">
        <f>C45-C46-C49-C48-C47</f>
        <v>347.5</v>
      </c>
      <c r="D50" s="47">
        <f>D45-D46-D49-D48-D47</f>
        <v>115.90000000000043</v>
      </c>
      <c r="E50" s="1">
        <f>D50/D45*100</f>
        <v>3.120288606504426</v>
      </c>
      <c r="F50" s="1">
        <f t="shared" si="6"/>
        <v>57.83433133732565</v>
      </c>
      <c r="G50" s="1">
        <f t="shared" si="4"/>
        <v>33.352517985611634</v>
      </c>
      <c r="H50" s="48">
        <f t="shared" si="7"/>
        <v>84.49999999999926</v>
      </c>
      <c r="I50" s="48">
        <f t="shared" si="5"/>
        <v>231.59999999999957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</f>
        <v>7635.7999999999965</v>
      </c>
      <c r="E51" s="3">
        <f>D51/D150*100</f>
        <v>1.0863917475316514</v>
      </c>
      <c r="F51" s="3">
        <f>D51/B51*100</f>
        <v>71.53845433167501</v>
      </c>
      <c r="G51" s="3">
        <f t="shared" si="4"/>
        <v>44.54673270676909</v>
      </c>
      <c r="H51" s="51">
        <f>B51-D51</f>
        <v>3037.900000000004</v>
      </c>
      <c r="I51" s="51">
        <f t="shared" si="5"/>
        <v>9505.300000000003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</f>
        <v>5039.999999999999</v>
      </c>
      <c r="E52" s="1">
        <f>D52/D51*100</f>
        <v>66.00487178815581</v>
      </c>
      <c r="F52" s="1">
        <f t="shared" si="6"/>
        <v>81.4716627331803</v>
      </c>
      <c r="G52" s="1">
        <f t="shared" si="4"/>
        <v>48.796073077928476</v>
      </c>
      <c r="H52" s="48">
        <f t="shared" si="7"/>
        <v>1146.2000000000007</v>
      </c>
      <c r="I52" s="48">
        <f t="shared" si="5"/>
        <v>5288.700000000002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</f>
        <v>134.20000000000002</v>
      </c>
      <c r="E54" s="1">
        <f>D54/D51*100</f>
        <v>1.7575106734068475</v>
      </c>
      <c r="F54" s="1">
        <f t="shared" si="6"/>
        <v>81.67985392574559</v>
      </c>
      <c r="G54" s="1">
        <f t="shared" si="4"/>
        <v>46.75958188153311</v>
      </c>
      <c r="H54" s="48">
        <f t="shared" si="7"/>
        <v>30.099999999999994</v>
      </c>
      <c r="I54" s="48">
        <f t="shared" si="5"/>
        <v>152.79999999999998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</f>
        <v>359.59999999999997</v>
      </c>
      <c r="E55" s="1">
        <f>D55/D51*100</f>
        <v>4.709395217266038</v>
      </c>
      <c r="F55" s="1">
        <f t="shared" si="6"/>
        <v>62.33315999306639</v>
      </c>
      <c r="G55" s="1">
        <f t="shared" si="4"/>
        <v>38.538205980066444</v>
      </c>
      <c r="H55" s="48">
        <f t="shared" si="7"/>
        <v>217.3</v>
      </c>
      <c r="I55" s="48">
        <f t="shared" si="5"/>
        <v>573.5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0.5238481887948875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2061.9999999999977</v>
      </c>
      <c r="E57" s="1">
        <f>D57/D51*100</f>
        <v>27.00437413237642</v>
      </c>
      <c r="F57" s="1">
        <f t="shared" si="6"/>
        <v>58.145108986831275</v>
      </c>
      <c r="G57" s="1">
        <f t="shared" si="4"/>
        <v>38.32500046465808</v>
      </c>
      <c r="H57" s="48">
        <f>B57-D57</f>
        <v>1484.300000000003</v>
      </c>
      <c r="I57" s="48">
        <f>C57-D57</f>
        <v>3318.2999999999997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</f>
        <v>1032.7</v>
      </c>
      <c r="E59" s="3">
        <f>D59/D150*100</f>
        <v>0.146928515371793</v>
      </c>
      <c r="F59" s="3">
        <f>D59/B59*100</f>
        <v>20.108653321909806</v>
      </c>
      <c r="G59" s="3">
        <f t="shared" si="4"/>
        <v>16.842809146361354</v>
      </c>
      <c r="H59" s="51">
        <f>B59-D59</f>
        <v>4102.900000000001</v>
      </c>
      <c r="I59" s="51">
        <f t="shared" si="5"/>
        <v>5098.7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</f>
        <v>805</v>
      </c>
      <c r="E60" s="1">
        <f>D60/D59*100</f>
        <v>77.95100222717149</v>
      </c>
      <c r="F60" s="1">
        <f t="shared" si="6"/>
        <v>81.07563702286232</v>
      </c>
      <c r="G60" s="1">
        <f t="shared" si="4"/>
        <v>49.007670765859004</v>
      </c>
      <c r="H60" s="48">
        <f t="shared" si="7"/>
        <v>187.89999999999998</v>
      </c>
      <c r="I60" s="48">
        <f t="shared" si="5"/>
        <v>837.6000000000001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</f>
        <v>194.8</v>
      </c>
      <c r="E62" s="1">
        <f>D62/D59*100</f>
        <v>18.86317420354411</v>
      </c>
      <c r="F62" s="1">
        <f t="shared" si="6"/>
        <v>52.920402064656344</v>
      </c>
      <c r="G62" s="1">
        <f t="shared" si="4"/>
        <v>31.04382470119522</v>
      </c>
      <c r="H62" s="48">
        <f t="shared" si="7"/>
        <v>173.3</v>
      </c>
      <c r="I62" s="48">
        <f t="shared" si="5"/>
        <v>432.7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32.900000000000034</v>
      </c>
      <c r="E64" s="1">
        <f>D64/D59*100</f>
        <v>3.1858235692844032</v>
      </c>
      <c r="F64" s="1">
        <f t="shared" si="6"/>
        <v>29.533213644524075</v>
      </c>
      <c r="G64" s="1">
        <f t="shared" si="4"/>
        <v>16.607773851590153</v>
      </c>
      <c r="H64" s="48">
        <f t="shared" si="7"/>
        <v>78.50000000000068</v>
      </c>
      <c r="I64" s="48">
        <f t="shared" si="5"/>
        <v>165.1999999999996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0.0255385576733193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</f>
        <v>28329.1</v>
      </c>
      <c r="E90" s="3">
        <f>D90/D150*100</f>
        <v>4.030553505199052</v>
      </c>
      <c r="F90" s="3">
        <f aca="true" t="shared" si="10" ref="F90:F96">D90/B90*100</f>
        <v>77.44656072216496</v>
      </c>
      <c r="G90" s="3">
        <f t="shared" si="8"/>
        <v>48.0740904154222</v>
      </c>
      <c r="H90" s="51">
        <f aca="true" t="shared" si="11" ref="H90:H96">B90-D90</f>
        <v>8249.800000000003</v>
      </c>
      <c r="I90" s="51">
        <f t="shared" si="9"/>
        <v>30598.90000000001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</f>
        <v>24086</v>
      </c>
      <c r="E91" s="1">
        <f>D91/D90*100</f>
        <v>85.02211506895738</v>
      </c>
      <c r="F91" s="1">
        <f t="shared" si="10"/>
        <v>78.71164661784363</v>
      </c>
      <c r="G91" s="1">
        <f t="shared" si="8"/>
        <v>48.69488568245824</v>
      </c>
      <c r="H91" s="48">
        <f t="shared" si="11"/>
        <v>6514.299999999999</v>
      </c>
      <c r="I91" s="48">
        <f t="shared" si="9"/>
        <v>25377.1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</f>
        <v>950.1999999999999</v>
      </c>
      <c r="E92" s="1">
        <f>D92/D90*100</f>
        <v>3.354148208026376</v>
      </c>
      <c r="F92" s="1">
        <f t="shared" si="10"/>
        <v>78.87440856644807</v>
      </c>
      <c r="G92" s="1">
        <f t="shared" si="8"/>
        <v>44.791175638729136</v>
      </c>
      <c r="H92" s="48">
        <f t="shared" si="11"/>
        <v>254.5000000000001</v>
      </c>
      <c r="I92" s="48">
        <f t="shared" si="9"/>
        <v>1171.2000000000003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3292.8999999999987</v>
      </c>
      <c r="E94" s="1">
        <f>D94/D90*100</f>
        <v>11.62373672301626</v>
      </c>
      <c r="F94" s="1">
        <f t="shared" si="10"/>
        <v>68.97714656779567</v>
      </c>
      <c r="G94" s="1">
        <f>D94/C94*100</f>
        <v>44.84101586436978</v>
      </c>
      <c r="H94" s="48">
        <f t="shared" si="11"/>
        <v>1481.0000000000036</v>
      </c>
      <c r="I94" s="48">
        <f>C94-D94</f>
        <v>4050.6000000000104</v>
      </c>
    </row>
    <row r="95" spans="1:9" ht="18.75">
      <c r="A95" s="116" t="s">
        <v>12</v>
      </c>
      <c r="B95" s="119">
        <v>54440.9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</f>
        <v>43398.4</v>
      </c>
      <c r="E95" s="115">
        <f>D95/D150*100</f>
        <v>6.17455454779822</v>
      </c>
      <c r="F95" s="118">
        <f t="shared" si="10"/>
        <v>79.7165366479981</v>
      </c>
      <c r="G95" s="114">
        <f>D95/C95*100</f>
        <v>54.57195275453914</v>
      </c>
      <c r="H95" s="120">
        <f t="shared" si="11"/>
        <v>11042.5</v>
      </c>
      <c r="I95" s="130">
        <f>C95-D95</f>
        <v>36126.69999999999</v>
      </c>
    </row>
    <row r="96" spans="1:9" ht="18.75" thickBot="1">
      <c r="A96" s="117" t="s">
        <v>100</v>
      </c>
      <c r="B96" s="122">
        <v>3437.3</v>
      </c>
      <c r="C96" s="123">
        <f>5343.5+287.2</f>
        <v>5630.7</v>
      </c>
      <c r="D96" s="124">
        <f>57.3+368.5+61.1+0.1+320+59+0.8+309+245.5+61.2+0.4-0.1+489+12.5+64.8+24.2+437.3+329.2+2.4</f>
        <v>2842.2000000000003</v>
      </c>
      <c r="E96" s="125">
        <f>D96/D95*100</f>
        <v>6.549089367349949</v>
      </c>
      <c r="F96" s="126">
        <f t="shared" si="10"/>
        <v>82.68699269775696</v>
      </c>
      <c r="G96" s="127">
        <f>D96/C96*100</f>
        <v>50.47685012520646</v>
      </c>
      <c r="H96" s="131">
        <f t="shared" si="11"/>
        <v>595.0999999999999</v>
      </c>
      <c r="I96" s="132">
        <f>C96-D96</f>
        <v>2788.4999999999995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</f>
        <v>4406.900000000001</v>
      </c>
      <c r="E102" s="22">
        <f>D102/D150*100</f>
        <v>0.6269964891952693</v>
      </c>
      <c r="F102" s="22">
        <f>D102/B102*100</f>
        <v>73.22256376173466</v>
      </c>
      <c r="G102" s="22">
        <f aca="true" t="shared" si="12" ref="G102:G148">D102/C102*100</f>
        <v>42.32723430821688</v>
      </c>
      <c r="H102" s="87">
        <f aca="true" t="shared" si="13" ref="H102:H107">B102-D102</f>
        <v>1611.5999999999995</v>
      </c>
      <c r="I102" s="87">
        <f aca="true" t="shared" si="14" ref="I102:I148">C102-D102</f>
        <v>6004.599999999999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</f>
        <v>33.9</v>
      </c>
      <c r="E103" s="91">
        <f>D103/D102*100</f>
        <v>0.7692482243754112</v>
      </c>
      <c r="F103" s="1">
        <f>D103/B103*100</f>
        <v>36.88792165397171</v>
      </c>
      <c r="G103" s="91">
        <f>D103/C103*100</f>
        <v>18.070362473347547</v>
      </c>
      <c r="H103" s="95">
        <f t="shared" si="13"/>
        <v>58.00000000000001</v>
      </c>
      <c r="I103" s="95">
        <f t="shared" si="14"/>
        <v>153.7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</f>
        <v>3923.399999999999</v>
      </c>
      <c r="E104" s="1">
        <f>D104/D102*100</f>
        <v>89.02856883523562</v>
      </c>
      <c r="F104" s="1">
        <f aca="true" t="shared" si="15" ref="F104:F148">D104/B104*100</f>
        <v>80.30374357819758</v>
      </c>
      <c r="G104" s="1">
        <f t="shared" si="12"/>
        <v>45.772618561511976</v>
      </c>
      <c r="H104" s="48">
        <f t="shared" si="13"/>
        <v>962.3000000000006</v>
      </c>
      <c r="I104" s="48">
        <f t="shared" si="14"/>
        <v>4648.1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449.6000000000017</v>
      </c>
      <c r="E106" s="92">
        <f>D106/D102*100</f>
        <v>10.202182940388974</v>
      </c>
      <c r="F106" s="92">
        <f t="shared" si="15"/>
        <v>43.193390335286914</v>
      </c>
      <c r="G106" s="92">
        <f t="shared" si="12"/>
        <v>27.208908254659995</v>
      </c>
      <c r="H106" s="132">
        <f>B106-D106</f>
        <v>591.2999999999988</v>
      </c>
      <c r="I106" s="132">
        <f t="shared" si="14"/>
        <v>1202.799999999998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311166.5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233412.70000000007</v>
      </c>
      <c r="E107" s="90">
        <f>D107/D150*100</f>
        <v>33.20904568598985</v>
      </c>
      <c r="F107" s="90">
        <f>D107/B107*100</f>
        <v>75.01215587153503</v>
      </c>
      <c r="G107" s="90">
        <f t="shared" si="12"/>
        <v>48.64447884986869</v>
      </c>
      <c r="H107" s="89">
        <f t="shared" si="13"/>
        <v>77753.79999999993</v>
      </c>
      <c r="I107" s="89">
        <f t="shared" si="14"/>
        <v>246421.1999999999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</f>
        <v>647.9999999999999</v>
      </c>
      <c r="E108" s="6">
        <f>D108/D107*100</f>
        <v>0.2776198553035031</v>
      </c>
      <c r="F108" s="6">
        <f t="shared" si="15"/>
        <v>51.24960455552039</v>
      </c>
      <c r="G108" s="6">
        <f t="shared" si="12"/>
        <v>29.91413535222971</v>
      </c>
      <c r="H108" s="65">
        <f aca="true" t="shared" si="16" ref="H108:H148">B108-D108</f>
        <v>616.4000000000002</v>
      </c>
      <c r="I108" s="65">
        <f t="shared" si="14"/>
        <v>1518.1999999999998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</f>
        <v>348.4</v>
      </c>
      <c r="E109" s="1">
        <f>D109/D108*100</f>
        <v>53.765432098765444</v>
      </c>
      <c r="F109" s="1">
        <f t="shared" si="15"/>
        <v>51.21270027928855</v>
      </c>
      <c r="G109" s="1">
        <f t="shared" si="12"/>
        <v>28.710341985990933</v>
      </c>
      <c r="H109" s="48">
        <f t="shared" si="16"/>
        <v>331.9</v>
      </c>
      <c r="I109" s="48">
        <f t="shared" si="14"/>
        <v>865.1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</f>
        <v>235.10000000000002</v>
      </c>
      <c r="E110" s="6">
        <f>D110/D107*100</f>
        <v>0.10072288268804566</v>
      </c>
      <c r="F110" s="6">
        <f>D110/B110*100</f>
        <v>78.76046901172529</v>
      </c>
      <c r="G110" s="6">
        <f t="shared" si="12"/>
        <v>30.206861107542082</v>
      </c>
      <c r="H110" s="65">
        <f t="shared" si="16"/>
        <v>63.39999999999998</v>
      </c>
      <c r="I110" s="65">
        <f t="shared" si="14"/>
        <v>543.1999999999999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</f>
        <v>5.8</v>
      </c>
      <c r="E113" s="6">
        <f>D113/D107*100</f>
        <v>0.002484869075247404</v>
      </c>
      <c r="F113" s="6">
        <f t="shared" si="15"/>
        <v>14.499999999999998</v>
      </c>
      <c r="G113" s="6">
        <f t="shared" si="12"/>
        <v>11.6</v>
      </c>
      <c r="H113" s="65">
        <f t="shared" si="16"/>
        <v>34.2</v>
      </c>
      <c r="I113" s="65">
        <f t="shared" si="14"/>
        <v>44.2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</f>
        <v>589.2000000000002</v>
      </c>
      <c r="E114" s="6">
        <f>D114/D107*100</f>
        <v>0.252428423988926</v>
      </c>
      <c r="F114" s="6">
        <f t="shared" si="15"/>
        <v>55.194379391100725</v>
      </c>
      <c r="G114" s="6">
        <f t="shared" si="12"/>
        <v>32.809889742733056</v>
      </c>
      <c r="H114" s="65">
        <f t="shared" si="16"/>
        <v>478.29999999999984</v>
      </c>
      <c r="I114" s="65">
        <f t="shared" si="14"/>
        <v>1206.6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136.3-4.4</f>
        <v>131.9</v>
      </c>
      <c r="C118" s="57">
        <v>229.6</v>
      </c>
      <c r="D118" s="76">
        <f>17.1-0.3+0.8+0.3+21.4+4.2+0.3+17.6+4.2+0.8+0.3+16.8+0.3+2+2.2+17.7+1.1+4.1+17.7+0.8</f>
        <v>129.39999999999998</v>
      </c>
      <c r="E118" s="6">
        <f>D118/D107*100</f>
        <v>0.05543828592017484</v>
      </c>
      <c r="F118" s="6">
        <f t="shared" si="15"/>
        <v>98.10462471569369</v>
      </c>
      <c r="G118" s="6">
        <f t="shared" si="12"/>
        <v>56.35888501742159</v>
      </c>
      <c r="H118" s="65">
        <f t="shared" si="16"/>
        <v>2.5000000000000284</v>
      </c>
      <c r="I118" s="65">
        <f t="shared" si="14"/>
        <v>100.20000000000002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79.28902627511593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</f>
        <v>11128.000000000002</v>
      </c>
      <c r="E124" s="17">
        <f>D124/D107*100</f>
        <v>4.767521218853987</v>
      </c>
      <c r="F124" s="6">
        <f t="shared" si="15"/>
        <v>90.68535571673053</v>
      </c>
      <c r="G124" s="6">
        <f t="shared" si="12"/>
        <v>86.90762550373312</v>
      </c>
      <c r="H124" s="65">
        <f t="shared" si="16"/>
        <v>1142.9999999999982</v>
      </c>
      <c r="I124" s="65">
        <f t="shared" si="14"/>
        <v>1676.3999999999978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0.009725263449675186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</f>
        <v>148.49999999999997</v>
      </c>
      <c r="E128" s="17">
        <f>D128/D107*100</f>
        <v>0.06362121684038612</v>
      </c>
      <c r="F128" s="6">
        <f t="shared" si="15"/>
        <v>27.78817365269461</v>
      </c>
      <c r="G128" s="6">
        <f t="shared" si="12"/>
        <v>15.106815869786367</v>
      </c>
      <c r="H128" s="65">
        <f t="shared" si="16"/>
        <v>385.9</v>
      </c>
      <c r="I128" s="65">
        <f t="shared" si="14"/>
        <v>834.5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</f>
        <v>89.30000000000001</v>
      </c>
      <c r="E129" s="1">
        <f>D129/D128*100</f>
        <v>60.13468013468015</v>
      </c>
      <c r="F129" s="1">
        <f>D129/B129*100</f>
        <v>19.434167573449404</v>
      </c>
      <c r="G129" s="1">
        <f t="shared" si="12"/>
        <v>10.483681615402679</v>
      </c>
      <c r="H129" s="48">
        <f t="shared" si="16"/>
        <v>370.2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0.00886841204441746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334.2</v>
      </c>
      <c r="C134" s="57">
        <v>600</v>
      </c>
      <c r="D134" s="80">
        <f>0.8+5+0.9+2.6-0.1+0.6+0.1</f>
        <v>9.9</v>
      </c>
      <c r="E134" s="17">
        <f>D134/D107*100</f>
        <v>0.004241414456025742</v>
      </c>
      <c r="F134" s="6">
        <f t="shared" si="15"/>
        <v>2.9622980251346505</v>
      </c>
      <c r="G134" s="6">
        <f t="shared" si="12"/>
        <v>1.6500000000000001</v>
      </c>
      <c r="H134" s="65">
        <f t="shared" si="16"/>
        <v>324.3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</f>
        <v>123.70000000000002</v>
      </c>
      <c r="E136" s="17">
        <f>D136/D107*100</f>
        <v>0.05299625941519034</v>
      </c>
      <c r="F136" s="6">
        <f t="shared" si="15"/>
        <v>58.3490566037736</v>
      </c>
      <c r="G136" s="6">
        <f>D136/C136*100</f>
        <v>34.01154797910366</v>
      </c>
      <c r="H136" s="65">
        <f t="shared" si="16"/>
        <v>88.29999999999998</v>
      </c>
      <c r="I136" s="65">
        <f t="shared" si="14"/>
        <v>239.99999999999997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</f>
        <v>74.3</v>
      </c>
      <c r="E137" s="111">
        <f>D137/D136*100</f>
        <v>60.06467259498787</v>
      </c>
      <c r="F137" s="1">
        <f t="shared" si="15"/>
        <v>58.1832419733751</v>
      </c>
      <c r="G137" s="1">
        <f>D137/C137*100</f>
        <v>33.957952468007306</v>
      </c>
      <c r="H137" s="48">
        <f t="shared" si="16"/>
        <v>53.400000000000006</v>
      </c>
      <c r="I137" s="48">
        <f t="shared" si="14"/>
        <v>144.5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</f>
        <v>552.5999999999999</v>
      </c>
      <c r="E138" s="17">
        <f>D138/D107*100</f>
        <v>0.23674804327270954</v>
      </c>
      <c r="F138" s="6">
        <f t="shared" si="15"/>
        <v>80.75405523893029</v>
      </c>
      <c r="G138" s="6">
        <f t="shared" si="12"/>
        <v>47.142125917078985</v>
      </c>
      <c r="H138" s="65">
        <f t="shared" si="16"/>
        <v>131.70000000000005</v>
      </c>
      <c r="I138" s="65">
        <f t="shared" si="14"/>
        <v>619.6000000000001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</f>
        <v>440.49999999999994</v>
      </c>
      <c r="E139" s="1">
        <f>D139/D138*100</f>
        <v>79.71407889974665</v>
      </c>
      <c r="F139" s="1">
        <f aca="true" t="shared" si="17" ref="F139:F147">D139/B139*100</f>
        <v>85.95121951219511</v>
      </c>
      <c r="G139" s="1">
        <f t="shared" si="12"/>
        <v>49.706612502821024</v>
      </c>
      <c r="H139" s="48">
        <f t="shared" si="16"/>
        <v>72.00000000000006</v>
      </c>
      <c r="I139" s="48">
        <f t="shared" si="14"/>
        <v>445.7000000000001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</f>
        <v>20.5</v>
      </c>
      <c r="E140" s="1">
        <f>D140/D138*100</f>
        <v>3.709735794426349</v>
      </c>
      <c r="F140" s="1">
        <f t="shared" si="17"/>
        <v>89.51965065502185</v>
      </c>
      <c r="G140" s="1">
        <f>D140/C140*100</f>
        <v>52.16284987277354</v>
      </c>
      <c r="H140" s="48">
        <f t="shared" si="16"/>
        <v>2.3999999999999986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0.14780686740695767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</f>
        <v>18528.6</v>
      </c>
      <c r="E143" s="17">
        <f>D143/D107*100</f>
        <v>7.938128473729147</v>
      </c>
      <c r="F143" s="107">
        <f t="shared" si="17"/>
        <v>71.08313096320508</v>
      </c>
      <c r="G143" s="6">
        <f t="shared" si="12"/>
        <v>59.507460673291234</v>
      </c>
      <c r="H143" s="65">
        <f t="shared" si="16"/>
        <v>7537.5</v>
      </c>
      <c r="I143" s="65">
        <f t="shared" si="14"/>
        <v>12608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0.8971234213048388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0.2582121709744156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245894.5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</f>
        <v>183728.00000000003</v>
      </c>
      <c r="E147" s="17">
        <f>D147/D107*100</f>
        <v>78.71379749259572</v>
      </c>
      <c r="F147" s="6">
        <f t="shared" si="17"/>
        <v>74.71822265239769</v>
      </c>
      <c r="G147" s="6">
        <f t="shared" si="12"/>
        <v>46.827279041168346</v>
      </c>
      <c r="H147" s="65">
        <f t="shared" si="16"/>
        <v>62166.49999999997</v>
      </c>
      <c r="I147" s="65">
        <f t="shared" si="14"/>
        <v>208624.49999999997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</f>
        <v>14500.800000000005</v>
      </c>
      <c r="E148" s="17">
        <f>D148/D107*100</f>
        <v>6.212515428680616</v>
      </c>
      <c r="F148" s="6">
        <f t="shared" si="15"/>
        <v>85.71428571428575</v>
      </c>
      <c r="G148" s="6">
        <f t="shared" si="12"/>
        <v>50.00000000000002</v>
      </c>
      <c r="H148" s="65">
        <f t="shared" si="16"/>
        <v>2416.799999999994</v>
      </c>
      <c r="I148" s="65">
        <f t="shared" si="14"/>
        <v>14500.799999999994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318115.1</v>
      </c>
      <c r="C149" s="81">
        <f>C43+C69+C72+C77+C79+C87+C102+C107+C100+C84+C98</f>
        <v>493497.39999999997</v>
      </c>
      <c r="D149" s="57">
        <f>D43+D69+D72+D77+D79+D87+D102+D107+D100+D84+D98</f>
        <v>238483.20000000007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883423.5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702858.8000000002</v>
      </c>
      <c r="E150" s="35">
        <v>100</v>
      </c>
      <c r="F150" s="3">
        <f>D150/B150*100</f>
        <v>79.56079954857441</v>
      </c>
      <c r="G150" s="3">
        <f aca="true" t="shared" si="18" ref="G150:G156">D150/C150*100</f>
        <v>50.35848039877027</v>
      </c>
      <c r="H150" s="51">
        <f aca="true" t="shared" si="19" ref="H150:H156">B150-D150</f>
        <v>180564.69999999984</v>
      </c>
      <c r="I150" s="51">
        <f aca="true" t="shared" si="20" ref="I150:I156">C150-D150</f>
        <v>692852.1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363861.5</v>
      </c>
      <c r="C151" s="64">
        <f>C8+C20+C34+C52+C60+C91+C115+C119+C46+C139+C131+C103</f>
        <v>589171.4999999998</v>
      </c>
      <c r="D151" s="64">
        <f>D8+D20+D34+D52+D60+D91+D115+D119+D46+D139+D131+D103</f>
        <v>322225.19999999995</v>
      </c>
      <c r="E151" s="6">
        <f>D151/D150*100</f>
        <v>45.844940690790224</v>
      </c>
      <c r="F151" s="6">
        <f aca="true" t="shared" si="21" ref="F151:F162">D151/B151*100</f>
        <v>88.55710208417213</v>
      </c>
      <c r="G151" s="6">
        <f t="shared" si="18"/>
        <v>54.69124015672857</v>
      </c>
      <c r="H151" s="65">
        <f t="shared" si="19"/>
        <v>41636.30000000005</v>
      </c>
      <c r="I151" s="76">
        <f t="shared" si="20"/>
        <v>266946.2999999998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69739.5</v>
      </c>
      <c r="C152" s="65">
        <f>C11+C23+C36+C55+C62+C92+C49+C140+C109+C112+C96+C137</f>
        <v>114196.40000000001</v>
      </c>
      <c r="D152" s="65">
        <f>D11+D23+D36+D55+D62+D92+D49+D140+D109+D112+D96+D137</f>
        <v>49426.6</v>
      </c>
      <c r="E152" s="6">
        <f>D152/D150*100</f>
        <v>7.032223257359798</v>
      </c>
      <c r="F152" s="6">
        <f t="shared" si="21"/>
        <v>70.8731780411388</v>
      </c>
      <c r="G152" s="6">
        <f t="shared" si="18"/>
        <v>43.282099961119606</v>
      </c>
      <c r="H152" s="65">
        <f t="shared" si="19"/>
        <v>20312.9</v>
      </c>
      <c r="I152" s="76">
        <f t="shared" si="20"/>
        <v>64769.80000000001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16151.500000000007</v>
      </c>
      <c r="E153" s="6">
        <f>D153/D150*100</f>
        <v>2.29797222429313</v>
      </c>
      <c r="F153" s="6">
        <f t="shared" si="21"/>
        <v>77.29654710344337</v>
      </c>
      <c r="G153" s="6">
        <f t="shared" si="18"/>
        <v>50.916089250925246</v>
      </c>
      <c r="H153" s="65">
        <f t="shared" si="19"/>
        <v>4743.999999999989</v>
      </c>
      <c r="I153" s="76">
        <f t="shared" si="20"/>
        <v>15570.299999999996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18039.3</v>
      </c>
      <c r="C154" s="64">
        <f>C12+C24+C104+C63+C38+C93+C129+C56</f>
        <v>29347.1</v>
      </c>
      <c r="D154" s="64">
        <f>D12+D24+D104+D63+D38+D93+D129+D56</f>
        <v>11650.4</v>
      </c>
      <c r="E154" s="6">
        <f>D154/D150*100</f>
        <v>1.6575733276726414</v>
      </c>
      <c r="F154" s="6">
        <f t="shared" si="21"/>
        <v>64.58343727306493</v>
      </c>
      <c r="G154" s="6">
        <f t="shared" si="18"/>
        <v>39.69864143305472</v>
      </c>
      <c r="H154" s="65">
        <f t="shared" si="19"/>
        <v>6388.9</v>
      </c>
      <c r="I154" s="76">
        <f t="shared" si="20"/>
        <v>17696.699999999997</v>
      </c>
      <c r="K154" s="43"/>
      <c r="L154" s="98"/>
    </row>
    <row r="155" spans="1:12" ht="18.75">
      <c r="A155" s="20" t="s">
        <v>2</v>
      </c>
      <c r="B155" s="64">
        <f>B9+B21+B47+B53+B122</f>
        <v>13772.8</v>
      </c>
      <c r="C155" s="64">
        <f>C9+C21+C47+C53+C122</f>
        <v>21243.1</v>
      </c>
      <c r="D155" s="64">
        <f>D9+D21+D47+D53+D122</f>
        <v>9510.300000000001</v>
      </c>
      <c r="E155" s="6">
        <f>D155/D150*100</f>
        <v>1.3530882732065102</v>
      </c>
      <c r="F155" s="6">
        <f t="shared" si="21"/>
        <v>69.0513185408922</v>
      </c>
      <c r="G155" s="6">
        <f t="shared" si="18"/>
        <v>44.768889662996465</v>
      </c>
      <c r="H155" s="65">
        <f t="shared" si="19"/>
        <v>4262.499999999998</v>
      </c>
      <c r="I155" s="76">
        <f t="shared" si="20"/>
        <v>11732.799999999997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397114.9</v>
      </c>
      <c r="C156" s="64">
        <f>C150-C151-C152-C153-C154-C155</f>
        <v>610031.0000000003</v>
      </c>
      <c r="D156" s="64">
        <f>D150-D151-D152-D153-D154-D155</f>
        <v>293894.8000000002</v>
      </c>
      <c r="E156" s="6">
        <f>D156/D150*100</f>
        <v>41.8142022266777</v>
      </c>
      <c r="F156" s="6">
        <f t="shared" si="21"/>
        <v>74.0074975781569</v>
      </c>
      <c r="G156" s="40">
        <f t="shared" si="18"/>
        <v>48.17702706911617</v>
      </c>
      <c r="H156" s="65">
        <f t="shared" si="19"/>
        <v>103220.0999999998</v>
      </c>
      <c r="I156" s="65">
        <f t="shared" si="20"/>
        <v>316136.2000000001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</f>
        <v>22870.4</v>
      </c>
      <c r="C158" s="70">
        <f>35718.9-832.3</f>
        <v>34886.6</v>
      </c>
      <c r="D158" s="70">
        <f>33+3.1+31.8+118.6+8.5+18.3+41+591.6+0.1+448.4+20+14.4+41.3+31.5+458.7+42.9+92.6+54.3+185.1+276.9</f>
        <v>2512.1000000000004</v>
      </c>
      <c r="E158" s="14"/>
      <c r="F158" s="6">
        <f t="shared" si="21"/>
        <v>10.984066741290052</v>
      </c>
      <c r="G158" s="6">
        <f aca="true" t="shared" si="22" ref="G158:G167">D158/C158*100</f>
        <v>7.200759030688002</v>
      </c>
      <c r="H158" s="65">
        <f>B158-D158</f>
        <v>20358.300000000003</v>
      </c>
      <c r="I158" s="65">
        <f aca="true" t="shared" si="23" ref="I158:I167">C158-D158</f>
        <v>32374.5</v>
      </c>
      <c r="K158" s="43"/>
      <c r="L158" s="43"/>
    </row>
    <row r="159" spans="1:12" ht="18.75">
      <c r="A159" s="20" t="s">
        <v>22</v>
      </c>
      <c r="B159" s="85">
        <v>25703.8</v>
      </c>
      <c r="C159" s="64">
        <f>51080.5+400</f>
        <v>51480.5</v>
      </c>
      <c r="D159" s="64">
        <f>100+49.9+293.6+174.2+159.5+52+404.4+89.3+150+694.7+650+637.7+888.1+1549.4+1150.4+28.8+73+685+233.1+79.4+200+254.7+419.8+99.5+57.1</f>
        <v>9173.6</v>
      </c>
      <c r="E159" s="6"/>
      <c r="F159" s="6">
        <f t="shared" si="21"/>
        <v>35.68966456321634</v>
      </c>
      <c r="G159" s="6">
        <f t="shared" si="22"/>
        <v>17.819562747059567</v>
      </c>
      <c r="H159" s="65">
        <f aca="true" t="shared" si="24" ref="H159:H166">B159-D159</f>
        <v>16530.199999999997</v>
      </c>
      <c r="I159" s="65">
        <f t="shared" si="23"/>
        <v>42306.9</v>
      </c>
      <c r="K159" s="43"/>
      <c r="L159" s="43"/>
    </row>
    <row r="160" spans="1:12" ht="18.75">
      <c r="A160" s="20" t="s">
        <v>58</v>
      </c>
      <c r="B160" s="85">
        <v>187976.7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</f>
        <v>87630.90000000001</v>
      </c>
      <c r="E160" s="6"/>
      <c r="F160" s="6">
        <f t="shared" si="21"/>
        <v>46.61795850230375</v>
      </c>
      <c r="G160" s="6">
        <f t="shared" si="22"/>
        <v>32.089133858613714</v>
      </c>
      <c r="H160" s="65">
        <f t="shared" si="24"/>
        <v>100345.8</v>
      </c>
      <c r="I160" s="65">
        <f t="shared" si="23"/>
        <v>185455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</f>
        <v>4064.0999999999995</v>
      </c>
      <c r="E162" s="17"/>
      <c r="F162" s="6">
        <f t="shared" si="21"/>
        <v>43.660564651282705</v>
      </c>
      <c r="G162" s="6">
        <f t="shared" si="22"/>
        <v>29.70377354353498</v>
      </c>
      <c r="H162" s="65">
        <f t="shared" si="24"/>
        <v>5244.3</v>
      </c>
      <c r="I162" s="65">
        <f t="shared" si="23"/>
        <v>9618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1130453.5</v>
      </c>
      <c r="C167" s="87">
        <f>C150+C158+C162+C163+C159+C166+C165+C160+C164+C161</f>
        <v>1770964.3000000005</v>
      </c>
      <c r="D167" s="87">
        <f>D150+D158+D162+D163+D159+D166+D165+D160+D164+D161</f>
        <v>806663.2000000001</v>
      </c>
      <c r="E167" s="22"/>
      <c r="F167" s="3">
        <f>D167/B167*100</f>
        <v>71.35748617700773</v>
      </c>
      <c r="G167" s="3">
        <f t="shared" si="22"/>
        <v>45.549376687039924</v>
      </c>
      <c r="H167" s="51">
        <f>B167-D167</f>
        <v>323790.29999999993</v>
      </c>
      <c r="I167" s="51">
        <f t="shared" si="23"/>
        <v>964301.1000000004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702858.8000000002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702858.8000000002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2016-07-02T05:06:37Z</dcterms:modified>
  <cp:category/>
  <cp:version/>
  <cp:contentType/>
  <cp:contentStatus/>
</cp:coreProperties>
</file>